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40" windowHeight="10560" activeTab="0"/>
  </bookViews>
  <sheets>
    <sheet name="по числу 2021" sheetId="1" r:id="rId1"/>
    <sheet name="АНАЛИТ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<sst xmlns="http://schemas.openxmlformats.org/spreadsheetml/2006/main" count="101" uniqueCount="54">
  <si>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Факультет</t>
  </si>
  <si>
    <t>П у б л и к а ц и и</t>
  </si>
  <si>
    <t>Участие в олимпиадах и научных конкурсах</t>
  </si>
  <si>
    <t>Международные и российские</t>
  </si>
  <si>
    <t>Региональные</t>
  </si>
  <si>
    <t>Участие в работе конференций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</si>
  <si>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</si>
  <si>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</si>
  <si>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</si>
  <si>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</si>
  <si>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</si>
  <si>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</si>
  <si>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</si>
  <si>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</si>
  <si>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</si>
  <si>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</si>
  <si>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</si>
  <si>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</si>
  <si>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</si>
  <si>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</si>
  <si>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участников</t>
  </si>
  <si>
    <t>Рейтинг</t>
  </si>
  <si>
    <t>Международных</t>
  </si>
  <si>
    <t>Филологии и коммуникации</t>
  </si>
  <si>
    <t>Статьи</t>
  </si>
  <si>
    <t>Материалы и тезисы</t>
  </si>
  <si>
    <t>Мат. междунар. и росс. конференций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</si>
  <si>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</si>
  <si>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</si>
  <si>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</si>
  <si>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III</t>
  </si>
  <si>
    <t>IV</t>
  </si>
  <si>
    <t>V</t>
  </si>
  <si>
    <t>Число обучающихся участвовавших в выполнении НИР на условиях оплаты</t>
  </si>
  <si>
    <t>Число обучающихся, участвовавших в работе жюри олимпиад и конк.</t>
  </si>
  <si>
    <t>Публикации индексируемые в WoS, Scopus</t>
  </si>
  <si>
    <t>Публикации индексируемые в РИНЦ</t>
  </si>
  <si>
    <t>Статьи в научных сборниках</t>
  </si>
  <si>
    <t>Тезисы междунар. и росийск. конф., материалы прочих конф.</t>
  </si>
  <si>
    <t>II</t>
  </si>
  <si>
    <t>МЕСТО</t>
  </si>
  <si>
    <t>Число награж-денных обучающихся</t>
  </si>
  <si>
    <t>Число награжденных обучающихся</t>
  </si>
  <si>
    <t>Публикации в журналах перечня ВАК, патенты</t>
  </si>
  <si>
    <t>VI</t>
  </si>
  <si>
    <t>Институт иностранных языков</t>
  </si>
  <si>
    <t>-</t>
  </si>
  <si>
    <t>VII</t>
  </si>
  <si>
    <t>ПОДИТОГ</t>
  </si>
  <si>
    <t>БАЛЛ за публикации</t>
  </si>
  <si>
    <t>БАЛЛ за конференции, олимпиады</t>
  </si>
  <si>
    <t>ПОКАЗАТЕЛИ РАБОТЫ НАУЧНО-ИССЛЕДОВАТЕЛЬСКОЙ ДЕЯТЕЛЬНОСТИ ОБУЧАЮЩИХСЯ ЗА 2021 ГОД</t>
  </si>
  <si>
    <t>Балл:</t>
  </si>
  <si>
    <t>сквозной рейтинг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</si>
</sst>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3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color indexed="10"/>
      <name val="Times New Roman"/>
      <family val="1"/>
    </font>
    <font>
      <b/>
      <sz val="9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25" xfId="0" applyNumberFormat="1" applyFont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25" borderId="21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top" wrapText="1"/>
    </xf>
    <xf numFmtId="1" fontId="5" fillId="26" borderId="26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5" fillId="25" borderId="28" xfId="0" applyFont="1" applyFill="1" applyBorder="1" applyAlignment="1">
      <alignment horizontal="center" vertical="center" wrapText="1"/>
    </xf>
    <xf numFmtId="177" fontId="5" fillId="25" borderId="29" xfId="0" applyNumberFormat="1" applyFont="1" applyFill="1" applyBorder="1" applyAlignment="1">
      <alignment horizontal="center" vertical="top" wrapText="1"/>
    </xf>
    <xf numFmtId="2" fontId="5" fillId="25" borderId="30" xfId="0" applyNumberFormat="1" applyFont="1" applyFill="1" applyBorder="1" applyAlignment="1">
      <alignment horizontal="center" vertical="top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5" fillId="26" borderId="34" xfId="0" applyFont="1" applyFill="1" applyBorder="1" applyAlignment="1">
      <alignment horizontal="center" vertical="center" wrapText="1"/>
    </xf>
    <xf numFmtId="1" fontId="5" fillId="26" borderId="35" xfId="0" applyNumberFormat="1" applyFont="1" applyFill="1" applyBorder="1" applyAlignment="1">
      <alignment horizontal="center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26" borderId="40" xfId="0" applyFont="1" applyFill="1" applyBorder="1" applyAlignment="1">
      <alignment wrapText="1"/>
    </xf>
    <xf numFmtId="1" fontId="7" fillId="26" borderId="41" xfId="0" applyNumberFormat="1" applyFont="1" applyFill="1" applyBorder="1" applyAlignment="1">
      <alignment horizontal="center"/>
    </xf>
    <xf numFmtId="1" fontId="7" fillId="26" borderId="42" xfId="0" applyNumberFormat="1" applyFont="1" applyFill="1" applyBorder="1" applyAlignment="1">
      <alignment horizontal="center"/>
    </xf>
    <xf numFmtId="1" fontId="7" fillId="26" borderId="43" xfId="0" applyNumberFormat="1" applyFont="1" applyFill="1" applyBorder="1" applyAlignment="1">
      <alignment horizontal="center"/>
    </xf>
    <xf numFmtId="2" fontId="5" fillId="26" borderId="44" xfId="0" applyNumberFormat="1" applyFont="1" applyFill="1" applyBorder="1" applyAlignment="1">
      <alignment horizontal="center" vertical="top" wrapText="1"/>
    </xf>
    <xf numFmtId="0" fontId="6" fillId="26" borderId="45" xfId="0" applyFont="1" applyFill="1" applyBorder="1" applyAlignment="1">
      <alignment horizontal="center"/>
    </xf>
    <xf numFmtId="1" fontId="5" fillId="26" borderId="46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2" fontId="5" fillId="25" borderId="43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27" borderId="48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31" xfId="0" applyFont="1" applyFill="1" applyBorder="1" applyAlignment="1">
      <alignment horizontal="center" vertical="center" wrapText="1"/>
    </xf>
    <xf numFmtId="0" fontId="5" fillId="27" borderId="32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3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5" fillId="28" borderId="12" xfId="0" applyNumberFormat="1" applyFont="1" applyFill="1" applyBorder="1" applyAlignment="1">
      <alignment horizontal="center" vertical="top" wrapText="1"/>
    </xf>
    <xf numFmtId="1" fontId="5" fillId="28" borderId="24" xfId="0" applyNumberFormat="1" applyFont="1" applyFill="1" applyBorder="1" applyAlignment="1">
      <alignment horizontal="center" vertical="top" wrapText="1"/>
    </xf>
    <xf numFmtId="0" fontId="5" fillId="24" borderId="47" xfId="0" applyFont="1" applyFill="1" applyBorder="1" applyAlignment="1">
      <alignment horizontal="right" vertical="center" wrapText="1"/>
    </xf>
    <xf numFmtId="2" fontId="5" fillId="29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7" fillId="28" borderId="15" xfId="0" applyNumberFormat="1" applyFont="1" applyFill="1" applyBorder="1" applyAlignment="1">
      <alignment horizontal="center"/>
    </xf>
    <xf numFmtId="1" fontId="5" fillId="28" borderId="10" xfId="0" applyNumberFormat="1" applyFont="1" applyFill="1" applyBorder="1" applyAlignment="1">
      <alignment horizontal="center" vertical="top" wrapText="1"/>
    </xf>
    <xf numFmtId="1" fontId="5" fillId="28" borderId="13" xfId="0" applyNumberFormat="1" applyFont="1" applyFill="1" applyBorder="1" applyAlignment="1">
      <alignment horizontal="center" vertical="top" wrapText="1"/>
    </xf>
    <xf numFmtId="1" fontId="7" fillId="28" borderId="14" xfId="0" applyNumberFormat="1" applyFont="1" applyFill="1" applyBorder="1" applyAlignment="1">
      <alignment horizontal="center"/>
    </xf>
    <xf numFmtId="1" fontId="5" fillId="28" borderId="14" xfId="0" applyNumberFormat="1" applyFont="1" applyFill="1" applyBorder="1" applyAlignment="1">
      <alignment horizontal="center" vertical="top" wrapText="1"/>
    </xf>
    <xf numFmtId="1" fontId="7" fillId="28" borderId="13" xfId="0" applyNumberFormat="1" applyFont="1" applyFill="1" applyBorder="1" applyAlignment="1">
      <alignment horizontal="center"/>
    </xf>
    <xf numFmtId="1" fontId="7" fillId="28" borderId="10" xfId="0" applyNumberFormat="1" applyFont="1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0" fontId="5" fillId="25" borderId="49" xfId="0" applyFont="1" applyFill="1" applyBorder="1" applyAlignment="1">
      <alignment horizontal="center" vertical="center" wrapText="1"/>
    </xf>
    <xf numFmtId="0" fontId="5" fillId="25" borderId="35" xfId="0" applyFont="1" applyFill="1" applyBorder="1" applyAlignment="1">
      <alignment horizontal="center" vertical="center" wrapText="1"/>
    </xf>
    <xf numFmtId="0" fontId="5" fillId="27" borderId="50" xfId="0" applyFont="1" applyFill="1" applyBorder="1" applyAlignment="1">
      <alignment horizontal="center" vertical="center" wrapText="1"/>
    </xf>
    <xf numFmtId="0" fontId="5" fillId="27" borderId="51" xfId="0" applyFont="1" applyFill="1" applyBorder="1" applyAlignment="1">
      <alignment horizontal="center" vertical="center" wrapText="1"/>
    </xf>
    <xf numFmtId="0" fontId="5" fillId="27" borderId="52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top" wrapText="1"/>
    </xf>
    <xf numFmtId="0" fontId="5" fillId="26" borderId="37" xfId="0" applyFont="1" applyFill="1" applyBorder="1" applyAlignment="1">
      <alignment horizontal="center" vertical="top" wrapText="1"/>
    </xf>
    <xf numFmtId="0" fontId="5" fillId="24" borderId="56" xfId="0" applyFont="1" applyFill="1" applyBorder="1" applyAlignment="1">
      <alignment horizontal="center" vertical="center" wrapText="1"/>
    </xf>
    <xf numFmtId="0" fontId="5" fillId="24" borderId="57" xfId="0" applyFont="1" applyFill="1" applyBorder="1" applyAlignment="1">
      <alignment horizontal="center" vertical="center" wrapText="1"/>
    </xf>
    <xf numFmtId="0" fontId="5" fillId="24" borderId="58" xfId="0" applyFont="1" applyFill="1" applyBorder="1" applyAlignment="1">
      <alignment horizontal="center" vertical="center" wrapText="1"/>
    </xf>
    <xf numFmtId="0" fontId="5" fillId="26" borderId="59" xfId="0" applyFont="1" applyFill="1" applyBorder="1" applyAlignment="1">
      <alignment horizontal="center" vertical="center" wrapText="1"/>
    </xf>
    <xf numFmtId="0" fontId="5" fillId="26" borderId="55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7" borderId="62" xfId="0" applyFont="1" applyFill="1" applyBorder="1" applyAlignment="1">
      <alignment horizontal="center" vertical="center" wrapText="1"/>
    </xf>
    <xf numFmtId="0" fontId="5" fillId="27" borderId="63" xfId="0" applyFont="1" applyFill="1" applyBorder="1" applyAlignment="1">
      <alignment horizontal="center" vertical="center" wrapText="1"/>
    </xf>
    <xf numFmtId="1" fontId="27" fillId="0" borderId="64" xfId="0" applyNumberFormat="1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5" fillId="24" borderId="21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" fontId="27" fillId="0" borderId="4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5" fillId="24" borderId="67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" fontId="27" fillId="0" borderId="38" xfId="0" applyNumberFormat="1" applyFont="1" applyBorder="1" applyAlignment="1">
      <alignment horizontal="center"/>
    </xf>
    <xf numFmtId="1" fontId="27" fillId="0" borderId="56" xfId="0" applyNumberFormat="1" applyFont="1" applyBorder="1" applyAlignment="1">
      <alignment horizontal="center"/>
    </xf>
    <xf numFmtId="1" fontId="27" fillId="0" borderId="57" xfId="0" applyNumberFormat="1" applyFont="1" applyBorder="1" applyAlignment="1">
      <alignment horizontal="center"/>
    </xf>
    <xf numFmtId="1" fontId="27" fillId="0" borderId="58" xfId="0" applyNumberFormat="1" applyFont="1" applyBorder="1" applyAlignment="1">
      <alignment horizontal="center"/>
    </xf>
    <xf numFmtId="0" fontId="4" fillId="25" borderId="21" xfId="0" applyFont="1" applyFill="1" applyBorder="1" applyAlignment="1">
      <alignment horizontal="center" vertical="center" wrapText="1"/>
    </xf>
    <xf numFmtId="0" fontId="4" fillId="25" borderId="48" xfId="0" applyFont="1" applyFill="1" applyBorder="1" applyAlignment="1">
      <alignment horizontal="center" vertical="center" wrapText="1"/>
    </xf>
    <xf numFmtId="0" fontId="4" fillId="25" borderId="49" xfId="0" applyFont="1" applyFill="1" applyBorder="1" applyAlignment="1">
      <alignment horizontal="center" vertical="center" wrapText="1"/>
    </xf>
    <xf numFmtId="0" fontId="27" fillId="25" borderId="21" xfId="0" applyFont="1" applyFill="1" applyBorder="1" applyAlignment="1">
      <alignment horizontal="center" vertical="center" wrapText="1"/>
    </xf>
    <xf numFmtId="0" fontId="27" fillId="25" borderId="48" xfId="0" applyFont="1" applyFill="1" applyBorder="1" applyAlignment="1">
      <alignment horizontal="center" vertical="center" wrapText="1"/>
    </xf>
    <xf numFmtId="0" fontId="27" fillId="25" borderId="49" xfId="0" applyFont="1" applyFill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5" fillId="24" borderId="69" xfId="0" applyFont="1" applyFill="1" applyBorder="1" applyAlignment="1">
      <alignment horizontal="center" vertical="center" wrapText="1"/>
    </xf>
    <xf numFmtId="0" fontId="27" fillId="27" borderId="59" xfId="0" applyFont="1" applyFill="1" applyBorder="1" applyAlignment="1">
      <alignment horizontal="center" vertical="center"/>
    </xf>
    <xf numFmtId="0" fontId="27" fillId="27" borderId="55" xfId="0" applyFont="1" applyFill="1" applyBorder="1" applyAlignment="1">
      <alignment horizontal="center" vertical="center"/>
    </xf>
    <xf numFmtId="0" fontId="5" fillId="27" borderId="32" xfId="0" applyFont="1" applyFill="1" applyBorder="1" applyAlignment="1">
      <alignment horizontal="center" vertical="center" wrapText="1"/>
    </xf>
    <xf numFmtId="0" fontId="5" fillId="27" borderId="27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top" wrapText="1"/>
    </xf>
    <xf numFmtId="0" fontId="5" fillId="27" borderId="31" xfId="0" applyFont="1" applyFill="1" applyBorder="1" applyAlignment="1">
      <alignment horizontal="center" vertical="center" wrapText="1"/>
    </xf>
    <xf numFmtId="0" fontId="5" fillId="27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2" sqref="S12:T12"/>
    </sheetView>
  </sheetViews>
  <sheetFormatPr defaultColWidth="9.00390625" defaultRowHeight="12.75"/>
  <cols>
    <col min="1" max="1" width="26.375" style="6" customWidth="1"/>
    <col min="2" max="2" width="5.375" style="6" customWidth="1"/>
    <col min="3" max="4" width="5.00390625" style="6" customWidth="1"/>
    <col min="5" max="5" width="5.875" style="6" customWidth="1"/>
    <col min="6" max="6" width="8.625" style="6" customWidth="1"/>
    <col min="7" max="7" width="5.25390625" style="6" customWidth="1"/>
    <col min="8" max="8" width="6.625" style="6" customWidth="1"/>
    <col min="9" max="9" width="0.37109375" style="6" customWidth="1"/>
    <col min="10" max="10" width="9.625" style="6" customWidth="1"/>
    <col min="11" max="12" width="12.125" style="6" customWidth="1"/>
    <col min="13" max="13" width="7.125" style="6" customWidth="1"/>
    <col min="14" max="14" width="6.25390625" style="6" customWidth="1"/>
    <col min="15" max="15" width="8.75390625" style="6" customWidth="1"/>
    <col min="16" max="16" width="6.375" style="6" customWidth="1"/>
    <col min="17" max="23" width="7.375" style="6" customWidth="1"/>
    <col min="24" max="24" width="4.375" style="6" bestFit="1" customWidth="1"/>
    <col min="25" max="25" width="9.75390625" style="6" customWidth="1"/>
    <col min="26" max="16384" width="9.125" style="6" customWidth="1"/>
  </cols>
  <sheetData>
    <row r="1" spans="1:25" ht="15.75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ht="13.5" thickBot="1"/>
    <row r="3" spans="1:31" s="5" customFormat="1" ht="12.75" customHeight="1" thickBot="1">
      <c r="A3" s="129" t="s">
        <v>0</v>
      </c>
      <c r="B3" s="104" t="s">
        <v>5</v>
      </c>
      <c r="C3" s="106"/>
      <c r="D3" s="105"/>
      <c r="E3" s="143" t="s">
        <v>2</v>
      </c>
      <c r="F3" s="144"/>
      <c r="G3" s="144"/>
      <c r="H3" s="144"/>
      <c r="I3" s="144"/>
      <c r="J3" s="106"/>
      <c r="K3" s="106"/>
      <c r="L3" s="114" t="s">
        <v>27</v>
      </c>
      <c r="M3" s="109" t="s">
        <v>1</v>
      </c>
      <c r="N3" s="110"/>
      <c r="O3" s="110"/>
      <c r="P3" s="110"/>
      <c r="Q3" s="110"/>
      <c r="R3" s="111"/>
      <c r="S3" s="112" t="s">
        <v>48</v>
      </c>
      <c r="T3" s="113"/>
      <c r="U3" s="99" t="s">
        <v>21</v>
      </c>
      <c r="V3" s="78"/>
      <c r="W3" s="145" t="s">
        <v>40</v>
      </c>
      <c r="X3" s="146"/>
      <c r="Y3" s="101" t="s">
        <v>28</v>
      </c>
      <c r="Z3" s="4"/>
      <c r="AA3" s="4"/>
      <c r="AB3" s="4"/>
      <c r="AC3" s="4"/>
      <c r="AD3" s="4"/>
      <c r="AE3" s="4"/>
    </row>
    <row r="4" spans="1:31" s="5" customFormat="1" ht="24.75" customHeight="1">
      <c r="A4" s="130"/>
      <c r="B4" s="131"/>
      <c r="C4" s="125"/>
      <c r="D4" s="132"/>
      <c r="E4" s="104" t="s">
        <v>3</v>
      </c>
      <c r="F4" s="105"/>
      <c r="G4" s="104" t="s">
        <v>4</v>
      </c>
      <c r="H4" s="106"/>
      <c r="I4" s="105"/>
      <c r="J4" s="149" t="s">
        <v>34</v>
      </c>
      <c r="K4" s="125" t="s">
        <v>33</v>
      </c>
      <c r="L4" s="115"/>
      <c r="M4" s="122" t="s">
        <v>24</v>
      </c>
      <c r="N4" s="123"/>
      <c r="O4" s="123"/>
      <c r="P4" s="124"/>
      <c r="Q4" s="122" t="s">
        <v>25</v>
      </c>
      <c r="R4" s="124"/>
      <c r="S4" s="107" t="s">
        <v>49</v>
      </c>
      <c r="T4" s="150" t="s">
        <v>50</v>
      </c>
      <c r="U4" s="100"/>
      <c r="V4" s="117">
        <v>2021</v>
      </c>
      <c r="W4" s="151">
        <v>2020</v>
      </c>
      <c r="X4" s="147">
        <v>2019</v>
      </c>
      <c r="Y4" s="102"/>
      <c r="Z4" s="4"/>
      <c r="AA4" s="4"/>
      <c r="AB4" s="4"/>
      <c r="AC4" s="4"/>
      <c r="AD4" s="4"/>
      <c r="AE4" s="4"/>
    </row>
    <row r="5" spans="1:31" s="5" customFormat="1" ht="120">
      <c r="A5" s="130"/>
      <c r="B5" s="52" t="s">
        <v>22</v>
      </c>
      <c r="C5" s="50" t="s">
        <v>19</v>
      </c>
      <c r="D5" s="53" t="s">
        <v>18</v>
      </c>
      <c r="E5" s="22" t="s">
        <v>20</v>
      </c>
      <c r="F5" s="53" t="s">
        <v>42</v>
      </c>
      <c r="G5" s="22" t="s">
        <v>20</v>
      </c>
      <c r="H5" s="50" t="s">
        <v>41</v>
      </c>
      <c r="I5" s="23"/>
      <c r="J5" s="149"/>
      <c r="K5" s="125"/>
      <c r="L5" s="116"/>
      <c r="M5" s="52" t="s">
        <v>35</v>
      </c>
      <c r="N5" s="50" t="s">
        <v>43</v>
      </c>
      <c r="O5" s="50" t="s">
        <v>36</v>
      </c>
      <c r="P5" s="53" t="s">
        <v>37</v>
      </c>
      <c r="Q5" s="52" t="s">
        <v>26</v>
      </c>
      <c r="R5" s="53" t="s">
        <v>38</v>
      </c>
      <c r="S5" s="108"/>
      <c r="T5" s="150"/>
      <c r="U5" s="100"/>
      <c r="V5" s="118"/>
      <c r="W5" s="152"/>
      <c r="X5" s="148"/>
      <c r="Y5" s="103"/>
      <c r="Z5" s="4" t="s">
        <v>53</v>
      </c>
      <c r="AA5" s="4"/>
      <c r="AB5" s="4"/>
      <c r="AC5" s="4"/>
      <c r="AD5" s="4"/>
      <c r="AE5" s="4"/>
    </row>
    <row r="6" spans="1:31" s="5" customFormat="1" ht="12.75">
      <c r="A6" s="130"/>
      <c r="B6" s="27">
        <v>1</v>
      </c>
      <c r="C6" s="49">
        <v>2</v>
      </c>
      <c r="D6" s="28">
        <v>3</v>
      </c>
      <c r="E6" s="27">
        <v>4</v>
      </c>
      <c r="F6" s="28">
        <v>5</v>
      </c>
      <c r="G6" s="27">
        <v>6</v>
      </c>
      <c r="H6" s="49">
        <v>7</v>
      </c>
      <c r="I6" s="28"/>
      <c r="J6" s="48">
        <v>8</v>
      </c>
      <c r="K6" s="49">
        <v>9</v>
      </c>
      <c r="L6" s="51">
        <v>10</v>
      </c>
      <c r="M6" s="27">
        <v>11</v>
      </c>
      <c r="N6" s="49">
        <v>12</v>
      </c>
      <c r="O6" s="49">
        <v>13</v>
      </c>
      <c r="P6" s="28">
        <v>14</v>
      </c>
      <c r="Q6" s="27">
        <v>15</v>
      </c>
      <c r="R6" s="28">
        <v>16</v>
      </c>
      <c r="S6" s="56">
        <v>17</v>
      </c>
      <c r="T6" s="54">
        <v>18</v>
      </c>
      <c r="U6" s="45">
        <v>19</v>
      </c>
      <c r="V6" s="79">
        <v>20</v>
      </c>
      <c r="W6" s="80">
        <v>21</v>
      </c>
      <c r="X6" s="81">
        <v>22</v>
      </c>
      <c r="Y6" s="82">
        <v>23</v>
      </c>
      <c r="Z6" s="4"/>
      <c r="AA6" s="4"/>
      <c r="AB6" s="4"/>
      <c r="AC6" s="4"/>
      <c r="AD6" s="4"/>
      <c r="AE6" s="4"/>
    </row>
    <row r="7" spans="1:31" s="5" customFormat="1" ht="13.5" thickBot="1">
      <c r="A7" s="88" t="s">
        <v>52</v>
      </c>
      <c r="B7" s="72">
        <v>4</v>
      </c>
      <c r="C7" s="73">
        <v>3</v>
      </c>
      <c r="D7" s="73">
        <v>0.5</v>
      </c>
      <c r="E7" s="73">
        <v>3</v>
      </c>
      <c r="F7" s="73">
        <v>5</v>
      </c>
      <c r="G7" s="73">
        <v>2</v>
      </c>
      <c r="H7" s="73">
        <v>3</v>
      </c>
      <c r="I7" s="73">
        <v>1</v>
      </c>
      <c r="J7" s="73"/>
      <c r="K7" s="73"/>
      <c r="L7" s="73">
        <v>4</v>
      </c>
      <c r="M7" s="73">
        <v>40</v>
      </c>
      <c r="N7" s="73">
        <v>20</v>
      </c>
      <c r="O7" s="73">
        <v>6</v>
      </c>
      <c r="P7" s="73">
        <v>5</v>
      </c>
      <c r="Q7" s="73">
        <v>4</v>
      </c>
      <c r="R7" s="73">
        <v>2</v>
      </c>
      <c r="S7" s="74"/>
      <c r="T7" s="74"/>
      <c r="U7" s="75"/>
      <c r="V7" s="83"/>
      <c r="W7" s="83"/>
      <c r="X7" s="83"/>
      <c r="Y7" s="84"/>
      <c r="Z7" s="4"/>
      <c r="AA7" s="4"/>
      <c r="AB7" s="4"/>
      <c r="AC7" s="4"/>
      <c r="AD7" s="4"/>
      <c r="AE7" s="4"/>
    </row>
    <row r="8" spans="1:31" s="5" customFormat="1" ht="12.75">
      <c r="A8" s="29" t="s">
        <v>15</v>
      </c>
      <c r="B8" s="140" t="s">
        <v>15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2"/>
      <c r="Z8" s="4"/>
      <c r="AA8" s="4"/>
      <c r="AB8" s="4"/>
      <c r="AC8" s="4"/>
      <c r="AD8" s="4"/>
      <c r="AE8" s="4"/>
    </row>
    <row r="9" spans="1:26" ht="13.5" thickBot="1">
      <c r="A9" s="30" t="s">
        <v>6</v>
      </c>
      <c r="B9" s="17">
        <v>5</v>
      </c>
      <c r="C9" s="92">
        <v>93</v>
      </c>
      <c r="D9" s="18">
        <v>0</v>
      </c>
      <c r="E9" s="17">
        <v>24</v>
      </c>
      <c r="F9" s="18">
        <v>4</v>
      </c>
      <c r="G9" s="17">
        <v>15</v>
      </c>
      <c r="H9" s="7">
        <v>7</v>
      </c>
      <c r="I9" s="18"/>
      <c r="J9" s="13">
        <v>3</v>
      </c>
      <c r="K9" s="7">
        <v>2</v>
      </c>
      <c r="L9" s="24">
        <v>0</v>
      </c>
      <c r="M9" s="17">
        <v>7</v>
      </c>
      <c r="N9" s="7">
        <v>4</v>
      </c>
      <c r="O9" s="7">
        <v>38</v>
      </c>
      <c r="P9" s="18">
        <v>1</v>
      </c>
      <c r="Q9" s="17">
        <v>8</v>
      </c>
      <c r="R9" s="95">
        <v>46</v>
      </c>
      <c r="S9" s="57">
        <f>M9*40+N9*20+O9*6+P9*5+Q9*4+L9*4+R9*2</f>
        <v>717</v>
      </c>
      <c r="T9" s="39">
        <f>B9*4+C9*3+D9*0.5+E9*3+F9*5+G9*2+H9*3+I9</f>
        <v>442</v>
      </c>
      <c r="U9" s="46">
        <f>(S9+T9)/Y9</f>
        <v>2.2859960552268244</v>
      </c>
      <c r="V9" s="40" t="s">
        <v>30</v>
      </c>
      <c r="W9" s="40" t="s">
        <v>39</v>
      </c>
      <c r="X9" s="9">
        <v>1</v>
      </c>
      <c r="Y9" s="18">
        <v>507</v>
      </c>
      <c r="Z9" s="6">
        <v>7</v>
      </c>
    </row>
    <row r="10" spans="1:26" ht="13.5" thickBot="1">
      <c r="A10" s="30" t="s">
        <v>7</v>
      </c>
      <c r="B10" s="17">
        <v>15</v>
      </c>
      <c r="C10" s="7">
        <v>44</v>
      </c>
      <c r="D10" s="18">
        <v>0</v>
      </c>
      <c r="E10" s="93">
        <v>171</v>
      </c>
      <c r="F10" s="18">
        <v>5</v>
      </c>
      <c r="G10" s="93">
        <v>71</v>
      </c>
      <c r="H10" s="7">
        <v>4</v>
      </c>
      <c r="I10" s="18"/>
      <c r="J10" s="13">
        <v>0</v>
      </c>
      <c r="K10" s="7">
        <v>6</v>
      </c>
      <c r="L10" s="24">
        <v>9</v>
      </c>
      <c r="M10" s="25">
        <v>8</v>
      </c>
      <c r="N10" s="9">
        <v>3</v>
      </c>
      <c r="O10" s="92">
        <v>69</v>
      </c>
      <c r="P10" s="18">
        <v>2</v>
      </c>
      <c r="Q10" s="17">
        <v>0</v>
      </c>
      <c r="R10" s="18">
        <v>0</v>
      </c>
      <c r="S10" s="57">
        <f aca="true" t="shared" si="0" ref="S10:S20">M10*40+N10*20+O10*6+P10*5+Q10*4+L10*4+R10*2</f>
        <v>840</v>
      </c>
      <c r="T10" s="39">
        <f>B10*4+C10*3+D10*0.5+E10*3+F10*5+G10*2+H10*3+I10</f>
        <v>884</v>
      </c>
      <c r="U10" s="46">
        <f>(S10+T10)/Y10</f>
        <v>2.5847076461769114</v>
      </c>
      <c r="V10" s="87" t="s">
        <v>39</v>
      </c>
      <c r="W10" s="40" t="s">
        <v>30</v>
      </c>
      <c r="X10" s="9" t="s">
        <v>31</v>
      </c>
      <c r="Y10" s="18">
        <v>667</v>
      </c>
      <c r="Z10" s="6">
        <v>6</v>
      </c>
    </row>
    <row r="11" spans="1:26" ht="13.5" thickBot="1">
      <c r="A11" s="30" t="s">
        <v>9</v>
      </c>
      <c r="B11" s="15">
        <v>20</v>
      </c>
      <c r="C11" s="8">
        <v>50</v>
      </c>
      <c r="D11" s="16">
        <v>0</v>
      </c>
      <c r="E11" s="15">
        <v>80</v>
      </c>
      <c r="F11" s="94">
        <v>40</v>
      </c>
      <c r="G11" s="15">
        <v>30</v>
      </c>
      <c r="H11" s="8">
        <v>17</v>
      </c>
      <c r="I11" s="16"/>
      <c r="J11" s="14">
        <v>4</v>
      </c>
      <c r="K11" s="7">
        <v>6</v>
      </c>
      <c r="L11" s="24">
        <v>0</v>
      </c>
      <c r="M11" s="15">
        <v>3</v>
      </c>
      <c r="N11" s="8">
        <v>3</v>
      </c>
      <c r="O11" s="8">
        <v>40</v>
      </c>
      <c r="P11" s="26">
        <v>10</v>
      </c>
      <c r="Q11" s="15">
        <v>7</v>
      </c>
      <c r="R11" s="16">
        <v>0</v>
      </c>
      <c r="S11" s="57">
        <f t="shared" si="0"/>
        <v>498</v>
      </c>
      <c r="T11" s="39">
        <f>B11*4+C11*3+D11*0.5+E11*3+F11*5+G11*2+H11*3+I11</f>
        <v>781</v>
      </c>
      <c r="U11" s="46">
        <f>(S11+T11)/Y11</f>
        <v>2.1105610561056105</v>
      </c>
      <c r="V11" s="40" t="s">
        <v>31</v>
      </c>
      <c r="W11" s="40" t="s">
        <v>31</v>
      </c>
      <c r="X11" s="9" t="s">
        <v>30</v>
      </c>
      <c r="Y11" s="18">
        <v>606</v>
      </c>
      <c r="Z11" s="6">
        <v>9</v>
      </c>
    </row>
    <row r="12" spans="1:26" ht="13.5" thickBot="1">
      <c r="A12" s="30" t="s">
        <v>12</v>
      </c>
      <c r="B12" s="91">
        <v>194</v>
      </c>
      <c r="C12" s="20">
        <v>12</v>
      </c>
      <c r="D12" s="21">
        <v>0</v>
      </c>
      <c r="E12" s="19">
        <v>28</v>
      </c>
      <c r="F12" s="21">
        <v>24</v>
      </c>
      <c r="G12" s="19">
        <v>11</v>
      </c>
      <c r="H12" s="20">
        <v>11</v>
      </c>
      <c r="I12" s="21"/>
      <c r="J12" s="32">
        <v>0</v>
      </c>
      <c r="K12" s="33">
        <v>21</v>
      </c>
      <c r="L12" s="34">
        <v>6</v>
      </c>
      <c r="M12" s="91">
        <v>30</v>
      </c>
      <c r="N12" s="20">
        <v>9</v>
      </c>
      <c r="O12" s="20">
        <v>18</v>
      </c>
      <c r="P12" s="21">
        <v>4</v>
      </c>
      <c r="Q12" s="91">
        <v>60</v>
      </c>
      <c r="R12" s="21">
        <v>6</v>
      </c>
      <c r="S12" s="57">
        <f t="shared" si="0"/>
        <v>1784</v>
      </c>
      <c r="T12" s="39">
        <f>B12*4+C12*3+D12*0.5+E12*3+F12*5+G12*2+H12*3+I12</f>
        <v>1071</v>
      </c>
      <c r="U12" s="46">
        <f aca="true" t="shared" si="1" ref="U12:U20">(S12+T12)/Y12</f>
        <v>5.326492537313433</v>
      </c>
      <c r="V12" s="40" t="s">
        <v>29</v>
      </c>
      <c r="W12" s="41" t="s">
        <v>29</v>
      </c>
      <c r="X12" s="35" t="s">
        <v>39</v>
      </c>
      <c r="Y12" s="36">
        <v>536</v>
      </c>
      <c r="Z12" s="6">
        <v>3</v>
      </c>
    </row>
    <row r="13" spans="1:25" s="5" customFormat="1" ht="12.75">
      <c r="A13" s="37" t="s">
        <v>16</v>
      </c>
      <c r="B13" s="137" t="s">
        <v>16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</row>
    <row r="14" spans="1:26" ht="13.5" thickBot="1">
      <c r="A14" s="30" t="s">
        <v>8</v>
      </c>
      <c r="B14" s="93">
        <v>132</v>
      </c>
      <c r="C14" s="7">
        <v>18</v>
      </c>
      <c r="D14" s="95">
        <v>113</v>
      </c>
      <c r="E14" s="93">
        <v>84</v>
      </c>
      <c r="F14" s="18">
        <v>9</v>
      </c>
      <c r="G14" s="17">
        <v>3</v>
      </c>
      <c r="H14" s="7">
        <v>2</v>
      </c>
      <c r="I14" s="18"/>
      <c r="J14" s="13">
        <v>0</v>
      </c>
      <c r="K14" s="7">
        <v>4</v>
      </c>
      <c r="L14" s="24">
        <v>0</v>
      </c>
      <c r="M14" s="17">
        <v>1</v>
      </c>
      <c r="N14" s="9">
        <v>5</v>
      </c>
      <c r="O14" s="7">
        <v>32</v>
      </c>
      <c r="P14" s="18">
        <v>7</v>
      </c>
      <c r="Q14" s="17">
        <v>29</v>
      </c>
      <c r="R14" s="95">
        <v>39</v>
      </c>
      <c r="S14" s="57">
        <f t="shared" si="0"/>
        <v>561</v>
      </c>
      <c r="T14" s="39">
        <f>B14*4+C14*3+D14*0.5+E14*3+F14*5+G14*2+H14*3+I14</f>
        <v>947.5</v>
      </c>
      <c r="U14" s="46">
        <f t="shared" si="1"/>
        <v>3.3898876404494382</v>
      </c>
      <c r="V14" s="89" t="s">
        <v>30</v>
      </c>
      <c r="W14" s="42" t="s">
        <v>30</v>
      </c>
      <c r="X14" s="11" t="s">
        <v>39</v>
      </c>
      <c r="Y14" s="18">
        <v>445</v>
      </c>
      <c r="Z14" s="6">
        <v>4</v>
      </c>
    </row>
    <row r="15" spans="1:26" ht="13.5" thickBot="1">
      <c r="A15" s="30" t="s">
        <v>10</v>
      </c>
      <c r="B15" s="15">
        <v>51</v>
      </c>
      <c r="C15" s="8">
        <v>52</v>
      </c>
      <c r="D15" s="16">
        <v>0</v>
      </c>
      <c r="E15" s="15">
        <v>12</v>
      </c>
      <c r="F15" s="16">
        <v>3</v>
      </c>
      <c r="G15" s="96">
        <v>17</v>
      </c>
      <c r="H15" s="97">
        <v>15</v>
      </c>
      <c r="I15" s="16"/>
      <c r="J15" s="14">
        <v>0</v>
      </c>
      <c r="K15" s="7">
        <v>10</v>
      </c>
      <c r="L15" s="24">
        <v>0</v>
      </c>
      <c r="M15" s="15">
        <v>3</v>
      </c>
      <c r="N15" s="8">
        <v>9</v>
      </c>
      <c r="O15" s="97">
        <v>86</v>
      </c>
      <c r="P15" s="94">
        <v>55</v>
      </c>
      <c r="Q15" s="15">
        <v>47</v>
      </c>
      <c r="R15" s="16">
        <v>6</v>
      </c>
      <c r="S15" s="57">
        <f t="shared" si="0"/>
        <v>1291</v>
      </c>
      <c r="T15" s="39">
        <f aca="true" t="shared" si="2" ref="T15:T20">B15*4+C15*3+D15*0.5+E15*3+F15*5+G15*2+H15*3+I15</f>
        <v>490</v>
      </c>
      <c r="U15" s="46">
        <f t="shared" si="1"/>
        <v>6.338078291814947</v>
      </c>
      <c r="V15" s="86" t="s">
        <v>29</v>
      </c>
      <c r="W15" s="42" t="s">
        <v>39</v>
      </c>
      <c r="X15" s="11" t="s">
        <v>29</v>
      </c>
      <c r="Y15" s="18">
        <v>281</v>
      </c>
      <c r="Z15" s="6">
        <v>1</v>
      </c>
    </row>
    <row r="16" spans="1:26" ht="24.75" thickBot="1">
      <c r="A16" s="30" t="s">
        <v>11</v>
      </c>
      <c r="B16" s="15">
        <v>14</v>
      </c>
      <c r="C16" s="8">
        <v>16</v>
      </c>
      <c r="D16" s="16">
        <v>35</v>
      </c>
      <c r="E16" s="15">
        <v>0</v>
      </c>
      <c r="F16" s="16">
        <v>0</v>
      </c>
      <c r="G16" s="15">
        <v>6</v>
      </c>
      <c r="H16" s="8">
        <v>3</v>
      </c>
      <c r="I16" s="16"/>
      <c r="J16" s="14">
        <v>0</v>
      </c>
      <c r="K16" s="7">
        <v>2</v>
      </c>
      <c r="L16" s="24">
        <v>0</v>
      </c>
      <c r="M16" s="15">
        <v>2</v>
      </c>
      <c r="N16" s="8">
        <v>6</v>
      </c>
      <c r="O16" s="8">
        <v>6</v>
      </c>
      <c r="P16" s="16">
        <v>0</v>
      </c>
      <c r="Q16" s="15">
        <v>30</v>
      </c>
      <c r="R16" s="94">
        <v>35</v>
      </c>
      <c r="S16" s="57">
        <f t="shared" si="0"/>
        <v>426</v>
      </c>
      <c r="T16" s="39">
        <f t="shared" si="2"/>
        <v>142.5</v>
      </c>
      <c r="U16" s="46">
        <f t="shared" si="1"/>
        <v>1.196842105263158</v>
      </c>
      <c r="V16" s="42" t="s">
        <v>47</v>
      </c>
      <c r="W16" s="42" t="s">
        <v>44</v>
      </c>
      <c r="X16" s="11" t="s">
        <v>44</v>
      </c>
      <c r="Y16" s="18">
        <v>475</v>
      </c>
      <c r="Z16" s="90">
        <v>10</v>
      </c>
    </row>
    <row r="17" spans="1:26" ht="13.5" thickBot="1">
      <c r="A17" s="30" t="s">
        <v>13</v>
      </c>
      <c r="B17" s="15">
        <v>25</v>
      </c>
      <c r="C17" s="97">
        <v>122</v>
      </c>
      <c r="D17" s="16">
        <v>0</v>
      </c>
      <c r="E17" s="15">
        <v>44</v>
      </c>
      <c r="F17" s="16">
        <v>20</v>
      </c>
      <c r="G17" s="96">
        <v>34</v>
      </c>
      <c r="H17" s="97">
        <v>21</v>
      </c>
      <c r="I17" s="16"/>
      <c r="J17" s="14">
        <v>0</v>
      </c>
      <c r="K17" s="7">
        <v>0</v>
      </c>
      <c r="L17" s="24">
        <v>0</v>
      </c>
      <c r="M17" s="15">
        <v>0</v>
      </c>
      <c r="N17" s="10">
        <v>4</v>
      </c>
      <c r="O17" s="10">
        <v>7</v>
      </c>
      <c r="P17" s="26">
        <v>21</v>
      </c>
      <c r="Q17" s="96">
        <v>146</v>
      </c>
      <c r="R17" s="16">
        <v>3</v>
      </c>
      <c r="S17" s="57">
        <f t="shared" si="0"/>
        <v>817</v>
      </c>
      <c r="T17" s="39">
        <f t="shared" si="2"/>
        <v>829</v>
      </c>
      <c r="U17" s="46">
        <f t="shared" si="1"/>
        <v>2.248633879781421</v>
      </c>
      <c r="V17" s="42" t="s">
        <v>32</v>
      </c>
      <c r="W17" s="42" t="s">
        <v>32</v>
      </c>
      <c r="X17" s="11" t="s">
        <v>30</v>
      </c>
      <c r="Y17" s="18">
        <v>732</v>
      </c>
      <c r="Z17" s="90">
        <v>8</v>
      </c>
    </row>
    <row r="18" spans="1:26" ht="13.5" thickBot="1">
      <c r="A18" s="30" t="s">
        <v>14</v>
      </c>
      <c r="B18" s="96">
        <v>187</v>
      </c>
      <c r="C18" s="8">
        <v>7</v>
      </c>
      <c r="D18" s="16">
        <v>0</v>
      </c>
      <c r="E18" s="96">
        <v>65</v>
      </c>
      <c r="F18" s="16">
        <v>26</v>
      </c>
      <c r="G18" s="15">
        <v>9</v>
      </c>
      <c r="H18" s="8">
        <v>8</v>
      </c>
      <c r="I18" s="16"/>
      <c r="J18" s="14">
        <v>0</v>
      </c>
      <c r="K18" s="7">
        <v>0</v>
      </c>
      <c r="L18" s="24">
        <v>0</v>
      </c>
      <c r="M18" s="15">
        <v>0</v>
      </c>
      <c r="N18" s="8">
        <v>10</v>
      </c>
      <c r="O18" s="97">
        <v>70</v>
      </c>
      <c r="P18" s="16">
        <v>12</v>
      </c>
      <c r="Q18" s="15">
        <v>7</v>
      </c>
      <c r="R18" s="16">
        <v>0</v>
      </c>
      <c r="S18" s="57">
        <f t="shared" si="0"/>
        <v>708</v>
      </c>
      <c r="T18" s="39">
        <f t="shared" si="2"/>
        <v>1136</v>
      </c>
      <c r="U18" s="46">
        <f t="shared" si="1"/>
        <v>3.1254237288135593</v>
      </c>
      <c r="V18" s="42" t="s">
        <v>31</v>
      </c>
      <c r="W18" s="42" t="s">
        <v>31</v>
      </c>
      <c r="X18" s="11" t="s">
        <v>31</v>
      </c>
      <c r="Y18" s="18">
        <v>590</v>
      </c>
      <c r="Z18" s="6">
        <v>5</v>
      </c>
    </row>
    <row r="19" spans="1:26" ht="13.5" thickBot="1">
      <c r="A19" s="30" t="s">
        <v>23</v>
      </c>
      <c r="B19" s="15">
        <v>17</v>
      </c>
      <c r="C19" s="8">
        <v>19</v>
      </c>
      <c r="D19" s="16">
        <v>25</v>
      </c>
      <c r="E19" s="15">
        <v>22</v>
      </c>
      <c r="F19" s="16">
        <v>8</v>
      </c>
      <c r="G19" s="15">
        <v>3</v>
      </c>
      <c r="H19" s="8">
        <v>2</v>
      </c>
      <c r="I19" s="16"/>
      <c r="J19" s="14">
        <v>0</v>
      </c>
      <c r="K19" s="7">
        <v>1</v>
      </c>
      <c r="L19" s="24">
        <v>0</v>
      </c>
      <c r="M19" s="15">
        <v>0</v>
      </c>
      <c r="N19" s="8">
        <v>3</v>
      </c>
      <c r="O19" s="8">
        <v>29</v>
      </c>
      <c r="P19" s="16">
        <v>0</v>
      </c>
      <c r="Q19" s="15">
        <v>5</v>
      </c>
      <c r="R19" s="16">
        <v>0</v>
      </c>
      <c r="S19" s="57">
        <f t="shared" si="0"/>
        <v>254</v>
      </c>
      <c r="T19" s="39">
        <f t="shared" si="2"/>
        <v>255.5</v>
      </c>
      <c r="U19" s="46">
        <f t="shared" si="1"/>
        <v>5.478494623655914</v>
      </c>
      <c r="V19" s="89" t="s">
        <v>39</v>
      </c>
      <c r="W19" s="42" t="s">
        <v>29</v>
      </c>
      <c r="X19" s="11" t="s">
        <v>29</v>
      </c>
      <c r="Y19" s="18">
        <v>93</v>
      </c>
      <c r="Z19" s="6">
        <v>2</v>
      </c>
    </row>
    <row r="20" spans="1:25" ht="13.5" thickBot="1">
      <c r="A20" s="31" t="s">
        <v>45</v>
      </c>
      <c r="B20" s="19">
        <v>15</v>
      </c>
      <c r="C20" s="20">
        <v>0</v>
      </c>
      <c r="D20" s="21">
        <v>0</v>
      </c>
      <c r="E20" s="19">
        <v>20</v>
      </c>
      <c r="F20" s="21">
        <v>1</v>
      </c>
      <c r="G20" s="19">
        <v>0</v>
      </c>
      <c r="H20" s="20">
        <v>0</v>
      </c>
      <c r="I20" s="21"/>
      <c r="J20" s="32">
        <v>0</v>
      </c>
      <c r="K20" s="33">
        <v>0</v>
      </c>
      <c r="L20" s="34">
        <v>0</v>
      </c>
      <c r="M20" s="19">
        <v>0</v>
      </c>
      <c r="N20" s="20">
        <v>0</v>
      </c>
      <c r="O20" s="20">
        <v>1</v>
      </c>
      <c r="P20" s="21">
        <v>0</v>
      </c>
      <c r="Q20" s="19">
        <v>26</v>
      </c>
      <c r="R20" s="21">
        <v>0</v>
      </c>
      <c r="S20" s="57">
        <f t="shared" si="0"/>
        <v>110</v>
      </c>
      <c r="T20" s="39">
        <f t="shared" si="2"/>
        <v>125</v>
      </c>
      <c r="U20" s="46">
        <f t="shared" si="1"/>
        <v>2.0982142857142856</v>
      </c>
      <c r="V20" s="42" t="s">
        <v>44</v>
      </c>
      <c r="W20" s="43" t="s">
        <v>47</v>
      </c>
      <c r="X20" s="38" t="s">
        <v>46</v>
      </c>
      <c r="Y20" s="36">
        <v>112</v>
      </c>
    </row>
    <row r="21" spans="1:25" ht="13.5" thickBot="1">
      <c r="A21" s="62" t="s">
        <v>17</v>
      </c>
      <c r="B21" s="63">
        <f>B18+B17+B16+B15+B14+B12+B11+B10+B9+B19+B20</f>
        <v>675</v>
      </c>
      <c r="C21" s="63">
        <f aca="true" t="shared" si="3" ref="C21:R21">C18+C17+C16+C15+C14+C12+C11+C10+C9+C19+C20</f>
        <v>433</v>
      </c>
      <c r="D21" s="63">
        <f t="shared" si="3"/>
        <v>173</v>
      </c>
      <c r="E21" s="63">
        <f t="shared" si="3"/>
        <v>550</v>
      </c>
      <c r="F21" s="63">
        <f t="shared" si="3"/>
        <v>140</v>
      </c>
      <c r="G21" s="63">
        <f t="shared" si="3"/>
        <v>199</v>
      </c>
      <c r="H21" s="63">
        <f t="shared" si="3"/>
        <v>90</v>
      </c>
      <c r="I21" s="63">
        <f t="shared" si="3"/>
        <v>0</v>
      </c>
      <c r="J21" s="63">
        <f t="shared" si="3"/>
        <v>7</v>
      </c>
      <c r="K21" s="63">
        <f t="shared" si="3"/>
        <v>52</v>
      </c>
      <c r="L21" s="63">
        <f t="shared" si="3"/>
        <v>15</v>
      </c>
      <c r="M21" s="63">
        <f t="shared" si="3"/>
        <v>54</v>
      </c>
      <c r="N21" s="63">
        <f t="shared" si="3"/>
        <v>56</v>
      </c>
      <c r="O21" s="63">
        <f t="shared" si="3"/>
        <v>396</v>
      </c>
      <c r="P21" s="63">
        <f t="shared" si="3"/>
        <v>112</v>
      </c>
      <c r="Q21" s="63">
        <f t="shared" si="3"/>
        <v>365</v>
      </c>
      <c r="R21" s="63">
        <f t="shared" si="3"/>
        <v>135</v>
      </c>
      <c r="S21" s="64"/>
      <c r="T21" s="65"/>
      <c r="U21" s="47"/>
      <c r="V21" s="76"/>
      <c r="W21" s="66"/>
      <c r="X21" s="67"/>
      <c r="Y21" s="68">
        <f>Y18+Y17+Y16+Y15+Y14+Y12+Y11+Y10+Y9</f>
        <v>4839</v>
      </c>
    </row>
    <row r="22" spans="1:22" ht="13.5" thickBot="1">
      <c r="A22" s="58"/>
      <c r="B22" s="119">
        <f>B21+C21+D21</f>
        <v>1281</v>
      </c>
      <c r="C22" s="120"/>
      <c r="D22" s="121"/>
      <c r="E22" s="119">
        <f>E21+F21</f>
        <v>690</v>
      </c>
      <c r="F22" s="121"/>
      <c r="G22" s="119">
        <f>G21+H21+I21</f>
        <v>289</v>
      </c>
      <c r="H22" s="120"/>
      <c r="I22" s="121"/>
      <c r="J22" s="59"/>
      <c r="K22" s="44"/>
      <c r="L22" s="58"/>
      <c r="M22" s="126">
        <f>M21+N21+O21+P21</f>
        <v>618</v>
      </c>
      <c r="N22" s="127"/>
      <c r="O22" s="127"/>
      <c r="P22" s="128"/>
      <c r="Q22" s="126">
        <f>Q21+R21+S21</f>
        <v>500</v>
      </c>
      <c r="R22" s="133"/>
      <c r="S22" s="60"/>
      <c r="T22" s="61"/>
      <c r="U22" s="44"/>
      <c r="V22" s="77"/>
    </row>
    <row r="23" spans="1:20" ht="13.5" thickBot="1">
      <c r="A23" s="12"/>
      <c r="B23" s="119">
        <f>B22+E22+G22</f>
        <v>2260</v>
      </c>
      <c r="C23" s="120"/>
      <c r="D23" s="120"/>
      <c r="E23" s="120"/>
      <c r="F23" s="120"/>
      <c r="G23" s="120"/>
      <c r="H23" s="120"/>
      <c r="I23" s="121"/>
      <c r="J23" s="12"/>
      <c r="K23" s="12"/>
      <c r="L23" s="12"/>
      <c r="M23" s="134">
        <f>M22+Q22</f>
        <v>1118</v>
      </c>
      <c r="N23" s="135"/>
      <c r="O23" s="135"/>
      <c r="P23" s="135"/>
      <c r="Q23" s="135"/>
      <c r="R23" s="136"/>
      <c r="S23" s="55"/>
      <c r="T23" s="55"/>
    </row>
  </sheetData>
  <sheetProtection/>
  <mergeCells count="30">
    <mergeCell ref="Q22:R22"/>
    <mergeCell ref="M23:R23"/>
    <mergeCell ref="B13:Y13"/>
    <mergeCell ref="B8:Y8"/>
    <mergeCell ref="E3:K3"/>
    <mergeCell ref="W3:X3"/>
    <mergeCell ref="X4:X5"/>
    <mergeCell ref="J4:J5"/>
    <mergeCell ref="T4:T5"/>
    <mergeCell ref="W4:W5"/>
    <mergeCell ref="B23:I23"/>
    <mergeCell ref="M4:P4"/>
    <mergeCell ref="K4:K5"/>
    <mergeCell ref="M22:P22"/>
    <mergeCell ref="Q4:R4"/>
    <mergeCell ref="A3:A6"/>
    <mergeCell ref="B3:D4"/>
    <mergeCell ref="B22:D22"/>
    <mergeCell ref="E22:F22"/>
    <mergeCell ref="G22:I22"/>
    <mergeCell ref="A1:Y1"/>
    <mergeCell ref="U3:U5"/>
    <mergeCell ref="Y3:Y5"/>
    <mergeCell ref="E4:F4"/>
    <mergeCell ref="G4:I4"/>
    <mergeCell ref="S4:S5"/>
    <mergeCell ref="M3:R3"/>
    <mergeCell ref="S3:T3"/>
    <mergeCell ref="L3:L5"/>
    <mergeCell ref="V4:V5"/>
  </mergeCells>
  <printOptions/>
  <pageMargins left="0.35433070866141736" right="0.2755905511811024" top="0.3937007874015748" bottom="0.5905511811023623" header="0" footer="0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9.00390625" defaultRowHeight="12.75"/>
  <cols>
    <col min="1" max="1" width="35.875" style="0" customWidth="1"/>
    <col min="2" max="5" width="16.00390625" style="0" customWidth="1"/>
    <col min="6" max="6" width="11.25390625" style="0" customWidth="1"/>
    <col min="7" max="7" width="13.125" style="0" customWidth="1"/>
  </cols>
  <sheetData>
    <row r="1" spans="1:8" ht="15.75">
      <c r="A1" s="2"/>
      <c r="B1" s="153">
        <v>2019</v>
      </c>
      <c r="C1" s="153"/>
      <c r="D1" s="153">
        <v>2020</v>
      </c>
      <c r="E1" s="153"/>
      <c r="F1" s="153">
        <v>2021</v>
      </c>
      <c r="G1" s="153"/>
      <c r="H1" s="3"/>
    </row>
    <row r="2" spans="1:8" ht="63">
      <c r="A2" s="2" t="s">
        <v>0</v>
      </c>
      <c r="B2" s="1" t="s">
        <v>49</v>
      </c>
      <c r="C2" s="1" t="s">
        <v>50</v>
      </c>
      <c r="D2" s="1" t="s">
        <v>49</v>
      </c>
      <c r="E2" s="1" t="s">
        <v>50</v>
      </c>
      <c r="F2" s="1" t="s">
        <v>49</v>
      </c>
      <c r="G2" s="1" t="s">
        <v>50</v>
      </c>
      <c r="H2" s="3"/>
    </row>
    <row r="3" spans="1:8" ht="20.25" customHeight="1">
      <c r="A3" s="1" t="s">
        <v>15</v>
      </c>
      <c r="B3" s="1"/>
      <c r="C3" s="1"/>
      <c r="D3" s="1"/>
      <c r="E3" s="1"/>
      <c r="F3" s="1"/>
      <c r="G3" s="1"/>
      <c r="H3" s="3"/>
    </row>
    <row r="4" spans="1:7" ht="12.75">
      <c r="A4" s="71" t="s">
        <v>6</v>
      </c>
      <c r="B4" s="69"/>
      <c r="C4" s="69"/>
      <c r="D4" s="69">
        <v>732</v>
      </c>
      <c r="E4" s="69">
        <v>486</v>
      </c>
      <c r="F4" s="69">
        <v>717</v>
      </c>
      <c r="G4" s="69">
        <v>442</v>
      </c>
    </row>
    <row r="5" spans="1:7" ht="12.75">
      <c r="A5" s="71" t="s">
        <v>7</v>
      </c>
      <c r="B5" s="69"/>
      <c r="C5" s="69"/>
      <c r="D5" s="69">
        <v>626</v>
      </c>
      <c r="E5" s="69">
        <v>697</v>
      </c>
      <c r="F5" s="69">
        <v>840</v>
      </c>
      <c r="G5" s="69">
        <v>884</v>
      </c>
    </row>
    <row r="6" spans="1:7" ht="12.75">
      <c r="A6" s="71" t="s">
        <v>9</v>
      </c>
      <c r="B6" s="69"/>
      <c r="C6" s="69"/>
      <c r="D6" s="69">
        <v>355</v>
      </c>
      <c r="E6" s="69">
        <v>436</v>
      </c>
      <c r="F6" s="69">
        <v>498</v>
      </c>
      <c r="G6" s="69">
        <v>781</v>
      </c>
    </row>
    <row r="7" spans="1:7" ht="12.75">
      <c r="A7" s="71" t="s">
        <v>12</v>
      </c>
      <c r="B7" s="69"/>
      <c r="C7" s="69"/>
      <c r="D7" s="69">
        <v>2026</v>
      </c>
      <c r="E7" s="69">
        <v>840</v>
      </c>
      <c r="F7" s="69">
        <v>1784</v>
      </c>
      <c r="G7" s="69">
        <v>1071</v>
      </c>
    </row>
    <row r="8" spans="1:7" ht="18" customHeight="1">
      <c r="A8" s="70" t="s">
        <v>16</v>
      </c>
      <c r="B8" s="69"/>
      <c r="C8" s="69"/>
      <c r="D8" s="69"/>
      <c r="E8" s="69"/>
      <c r="F8" s="69"/>
      <c r="G8" s="69"/>
    </row>
    <row r="9" spans="1:7" ht="12.75">
      <c r="A9" s="71" t="s">
        <v>8</v>
      </c>
      <c r="B9" s="69">
        <v>535</v>
      </c>
      <c r="C9" s="69">
        <v>1093</v>
      </c>
      <c r="D9" s="85">
        <v>421</v>
      </c>
      <c r="E9" s="85">
        <v>665</v>
      </c>
      <c r="F9" s="69">
        <v>561</v>
      </c>
      <c r="G9" s="69">
        <v>947.5</v>
      </c>
    </row>
    <row r="10" spans="1:7" ht="12.75">
      <c r="A10" s="71" t="s">
        <v>10</v>
      </c>
      <c r="B10" s="69">
        <v>1183</v>
      </c>
      <c r="C10" s="69">
        <v>554</v>
      </c>
      <c r="D10" s="85">
        <v>718</v>
      </c>
      <c r="E10" s="85">
        <v>399</v>
      </c>
      <c r="F10" s="69">
        <v>1291</v>
      </c>
      <c r="G10" s="69">
        <v>490</v>
      </c>
    </row>
    <row r="11" spans="1:7" ht="12.75">
      <c r="A11" s="71" t="s">
        <v>11</v>
      </c>
      <c r="B11" s="69">
        <v>430</v>
      </c>
      <c r="C11" s="69">
        <v>401.5</v>
      </c>
      <c r="D11" s="85">
        <v>322</v>
      </c>
      <c r="E11" s="85">
        <v>363</v>
      </c>
      <c r="F11" s="69">
        <v>426</v>
      </c>
      <c r="G11" s="69">
        <v>142.5</v>
      </c>
    </row>
    <row r="12" spans="1:7" ht="12.75">
      <c r="A12" s="71" t="s">
        <v>13</v>
      </c>
      <c r="B12" s="69">
        <v>1215</v>
      </c>
      <c r="C12" s="69">
        <v>1241</v>
      </c>
      <c r="D12" s="85">
        <v>844</v>
      </c>
      <c r="E12" s="85">
        <v>588</v>
      </c>
      <c r="F12" s="69">
        <v>817</v>
      </c>
      <c r="G12" s="69">
        <v>829</v>
      </c>
    </row>
    <row r="13" spans="1:7" ht="12.75">
      <c r="A13" s="71" t="s">
        <v>14</v>
      </c>
      <c r="B13" s="69">
        <v>727</v>
      </c>
      <c r="C13" s="69">
        <v>1166</v>
      </c>
      <c r="D13" s="85">
        <v>726</v>
      </c>
      <c r="E13" s="85">
        <v>834</v>
      </c>
      <c r="F13" s="69">
        <v>708</v>
      </c>
      <c r="G13" s="69">
        <v>1136</v>
      </c>
    </row>
    <row r="14" spans="1:7" ht="12.75">
      <c r="A14" s="71" t="s">
        <v>23</v>
      </c>
      <c r="B14" s="69">
        <v>252</v>
      </c>
      <c r="C14" s="69">
        <v>376</v>
      </c>
      <c r="D14" s="85">
        <v>364</v>
      </c>
      <c r="E14" s="85">
        <v>169.5</v>
      </c>
      <c r="F14" s="69">
        <v>254</v>
      </c>
      <c r="G14" s="69">
        <v>255.5</v>
      </c>
    </row>
    <row r="15" spans="1:7" ht="12.75">
      <c r="A15" s="71" t="s">
        <v>45</v>
      </c>
      <c r="B15" s="69">
        <v>0</v>
      </c>
      <c r="C15" s="69">
        <v>0</v>
      </c>
      <c r="D15" s="85">
        <v>26</v>
      </c>
      <c r="E15" s="85">
        <v>61</v>
      </c>
      <c r="F15" s="69">
        <v>116</v>
      </c>
      <c r="G15" s="69">
        <v>125</v>
      </c>
    </row>
  </sheetData>
  <sheetProtection/>
  <mergeCells count="3"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Зеткина Алёна Игоревна</cp:lastModifiedBy>
  <cp:lastPrinted>2020-03-19T13:54:23Z</cp:lastPrinted>
  <dcterms:created xsi:type="dcterms:W3CDTF">2012-01-24T12:47:42Z</dcterms:created>
  <dcterms:modified xsi:type="dcterms:W3CDTF">2022-04-07T13:42:21Z</dcterms:modified>
  <cp:category/>
  <cp:version/>
  <cp:contentType/>
  <cp:contentStatus/>
</cp:coreProperties>
</file>